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240" yWindow="45" windowWidth="20115" windowHeight="7995"/>
  </bookViews>
  <sheets>
    <sheet name="Pensão Alimentícia" sheetId="1" r:id="rId1"/>
  </sheets>
  <definedNames>
    <definedName name="_xlnm.Print_Area" localSheetId="0">'Pensão Alimentícia'!$A$1:$T$24</definedName>
  </definedNames>
  <calcPr calcId="144525"/>
</workbook>
</file>

<file path=xl/calcChain.xml><?xml version="1.0" encoding="utf-8"?>
<calcChain xmlns="http://schemas.openxmlformats.org/spreadsheetml/2006/main">
  <c r="D11" i="1" l="1"/>
  <c r="Q11" i="1"/>
  <c r="O10" i="1"/>
  <c r="O9" i="1"/>
  <c r="D14" i="1" l="1"/>
  <c r="H9" i="1" l="1"/>
  <c r="I9" i="1" s="1"/>
  <c r="J9" i="1" s="1"/>
  <c r="K9" i="1" l="1"/>
  <c r="H10" i="1" s="1"/>
  <c r="I10" i="1" s="1"/>
  <c r="J10" i="1" s="1"/>
  <c r="K10" i="1" l="1"/>
  <c r="H11" i="1" s="1"/>
  <c r="I11" i="1" s="1"/>
  <c r="J11" i="1" s="1"/>
  <c r="K11" i="1" s="1"/>
  <c r="H12" i="1" s="1"/>
  <c r="I12" i="1" l="1"/>
  <c r="J12" i="1" s="1"/>
  <c r="K12" i="1" s="1"/>
  <c r="H13" i="1" s="1"/>
  <c r="I13" i="1" l="1"/>
  <c r="J13" i="1" s="1"/>
  <c r="K13" i="1" s="1"/>
  <c r="H14" i="1" s="1"/>
  <c r="I14" i="1" l="1"/>
  <c r="J14" i="1" s="1"/>
  <c r="K14" i="1" s="1"/>
  <c r="H15" i="1" s="1"/>
  <c r="I15" i="1" l="1"/>
  <c r="J15" i="1" s="1"/>
  <c r="K15" i="1" s="1"/>
  <c r="H16" i="1" s="1"/>
  <c r="I16" i="1" l="1"/>
  <c r="J16" i="1" s="1"/>
  <c r="K16" i="1" s="1"/>
  <c r="H17" i="1" s="1"/>
  <c r="I17" i="1" l="1"/>
  <c r="J17" i="1" s="1"/>
  <c r="K17" i="1" s="1"/>
  <c r="H18" i="1" s="1"/>
  <c r="I18" i="1" l="1"/>
  <c r="J18" i="1" s="1"/>
  <c r="K18" i="1" s="1"/>
  <c r="D20" i="1" s="1"/>
</calcChain>
</file>

<file path=xl/sharedStrings.xml><?xml version="1.0" encoding="utf-8"?>
<sst xmlns="http://schemas.openxmlformats.org/spreadsheetml/2006/main" count="29" uniqueCount="26">
  <si>
    <t>CÁLCULO LOOPING PENSÃO ALIMENTÍCIA</t>
  </si>
  <si>
    <t>Base INSS</t>
  </si>
  <si>
    <t>Dependente</t>
  </si>
  <si>
    <t>INSS</t>
  </si>
  <si>
    <t>IRRF</t>
  </si>
  <si>
    <t>TETO</t>
  </si>
  <si>
    <t>Até</t>
  </si>
  <si>
    <t>Acima de</t>
  </si>
  <si>
    <t>INSS descontado</t>
  </si>
  <si>
    <t>BASE IRRF</t>
  </si>
  <si>
    <t>Qtde. de Dependentes</t>
  </si>
  <si>
    <t>faixa IR</t>
  </si>
  <si>
    <t>Pensão Alimentícia</t>
  </si>
  <si>
    <t>Pencentual %</t>
  </si>
  <si>
    <t>Pensão</t>
  </si>
  <si>
    <t>Valor IR</t>
  </si>
  <si>
    <t>TABELAS</t>
  </si>
  <si>
    <t>INFORMAÇÕES</t>
  </si>
  <si>
    <t>CÁLCULO DE PENSÃO ALIMENTÍCIA</t>
  </si>
  <si>
    <t>by Karina Scolari</t>
  </si>
  <si>
    <t>Funcionário:</t>
  </si>
  <si>
    <t>LUIZ CARLOS DE OLIVEIRA</t>
  </si>
  <si>
    <t>ANO</t>
  </si>
  <si>
    <t>www.rhlive.com.br/planilhas</t>
  </si>
  <si>
    <t>Valor Pensão</t>
  </si>
  <si>
    <t>Previdência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</si>
</sst>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.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i/>
      <sz val="8"/>
      <color theme="0" tint="-0.34998626667073579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5" xfId="0" applyFill="1" applyBorder="1"/>
    <xf numFmtId="0" fontId="0" fillId="2" borderId="0" xfId="0" applyFill="1" applyBorder="1"/>
    <xf numFmtId="43" fontId="0" fillId="2" borderId="1" xfId="1" applyFont="1" applyFill="1" applyBorder="1"/>
    <xf numFmtId="0" fontId="0" fillId="2" borderId="7" xfId="0" applyFill="1" applyBorder="1"/>
    <xf numFmtId="43" fontId="0" fillId="2" borderId="6" xfId="1" applyFont="1" applyFill="1" applyBorder="1"/>
    <xf numFmtId="0" fontId="3" fillId="2" borderId="0" xfId="0" applyFont="1" applyFill="1" applyBorder="1" applyAlignment="1">
      <alignment horizontal="right"/>
    </xf>
    <xf numFmtId="43" fontId="0" fillId="2" borderId="0" xfId="1" applyFont="1" applyFill="1" applyBorder="1" applyAlignment="1">
      <alignment horizontal="left"/>
    </xf>
    <xf numFmtId="164" fontId="0" fillId="2" borderId="0" xfId="0" applyNumberFormat="1" applyFill="1" applyBorder="1"/>
    <xf numFmtId="43" fontId="0" fillId="2" borderId="0" xfId="1" applyFont="1" applyFill="1" applyBorder="1"/>
    <xf numFmtId="0" fontId="3" fillId="2" borderId="0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0" fontId="6" fillId="2" borderId="0" xfId="0" applyFont="1" applyFill="1" applyBorder="1"/>
    <xf numFmtId="43" fontId="6" fillId="2" borderId="1" xfId="1" applyFont="1" applyFill="1" applyBorder="1"/>
    <xf numFmtId="9" fontId="6" fillId="2" borderId="1" xfId="2" applyFont="1" applyFill="1" applyBorder="1"/>
    <xf numFmtId="43" fontId="6" fillId="2" borderId="2" xfId="1" applyFont="1" applyFill="1" applyBorder="1"/>
    <xf numFmtId="43" fontId="6" fillId="2" borderId="4" xfId="1" applyFont="1" applyFill="1" applyBorder="1"/>
    <xf numFmtId="0" fontId="6" fillId="2" borderId="1" xfId="0" applyFont="1" applyFill="1" applyBorder="1"/>
    <xf numFmtId="10" fontId="6" fillId="2" borderId="1" xfId="1" applyNumberFormat="1" applyFont="1" applyFill="1" applyBorder="1"/>
    <xf numFmtId="9" fontId="6" fillId="2" borderId="1" xfId="1" applyNumberFormat="1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0" fillId="2" borderId="8" xfId="0" applyFill="1" applyBorder="1"/>
    <xf numFmtId="0" fontId="5" fillId="2" borderId="7" xfId="0" applyFont="1" applyFill="1" applyBorder="1" applyAlignment="1">
      <alignment vertical="top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43" fontId="0" fillId="2" borderId="15" xfId="1" applyFont="1" applyFill="1" applyBorder="1"/>
    <xf numFmtId="9" fontId="0" fillId="2" borderId="15" xfId="0" applyNumberFormat="1" applyFill="1" applyBorder="1"/>
    <xf numFmtId="0" fontId="0" fillId="2" borderId="16" xfId="0" applyFill="1" applyBorder="1"/>
    <xf numFmtId="0" fontId="3" fillId="2" borderId="15" xfId="0" applyFont="1" applyFill="1" applyBorder="1" applyAlignment="1">
      <alignment horizontal="right"/>
    </xf>
    <xf numFmtId="43" fontId="0" fillId="2" borderId="14" xfId="1" applyFont="1" applyFill="1" applyBorder="1"/>
    <xf numFmtId="0" fontId="0" fillId="2" borderId="17" xfId="0" applyFill="1" applyBorder="1"/>
    <xf numFmtId="0" fontId="8" fillId="3" borderId="11" xfId="0" applyFont="1" applyFill="1" applyBorder="1"/>
    <xf numFmtId="0" fontId="8" fillId="3" borderId="12" xfId="0" applyFont="1" applyFill="1" applyBorder="1"/>
    <xf numFmtId="0" fontId="8" fillId="3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0" fillId="2" borderId="0" xfId="0" applyFill="1"/>
    <xf numFmtId="0" fontId="0" fillId="4" borderId="0" xfId="0" applyFill="1"/>
    <xf numFmtId="0" fontId="6" fillId="4" borderId="0" xfId="0" applyFont="1" applyFill="1"/>
    <xf numFmtId="0" fontId="9" fillId="4" borderId="0" xfId="0" applyFont="1" applyFill="1"/>
    <xf numFmtId="0" fontId="3" fillId="4" borderId="0" xfId="0" applyFont="1" applyFill="1"/>
    <xf numFmtId="43" fontId="0" fillId="4" borderId="0" xfId="1" applyFont="1" applyFill="1"/>
    <xf numFmtId="43" fontId="0" fillId="5" borderId="8" xfId="1" applyFont="1" applyFill="1" applyBorder="1"/>
    <xf numFmtId="0" fontId="0" fillId="5" borderId="1" xfId="0" applyFill="1" applyBorder="1" applyAlignment="1">
      <alignment horizontal="center"/>
    </xf>
    <xf numFmtId="10" fontId="0" fillId="5" borderId="8" xfId="0" applyNumberForma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10" fillId="2" borderId="17" xfId="0" applyFont="1" applyFill="1" applyBorder="1" applyAlignment="1">
      <alignment horizontal="right"/>
    </xf>
    <xf numFmtId="0" fontId="10" fillId="2" borderId="18" xfId="0" applyFont="1" applyFill="1" applyBorder="1" applyAlignment="1">
      <alignment horizontal="right"/>
    </xf>
    <xf numFmtId="0" fontId="7" fillId="6" borderId="9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12" fillId="2" borderId="17" xfId="3" applyFont="1" applyFill="1" applyBorder="1" applyAlignment="1">
      <alignment horizontal="center"/>
    </xf>
    <xf numFmtId="0" fontId="12" fillId="2" borderId="18" xfId="3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43" fontId="4" fillId="6" borderId="4" xfId="1" applyFont="1" applyFill="1" applyBorder="1" applyAlignment="1">
      <alignment vertical="center"/>
    </xf>
    <xf numFmtId="0" fontId="0" fillId="2" borderId="2" xfId="0" applyFill="1" applyBorder="1"/>
    <xf numFmtId="43" fontId="0" fillId="5" borderId="4" xfId="1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hlive.com.br/planilh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B1:S25"/>
  <sheetViews>
    <sheetView tabSelected="1" workbookViewId="0">
      <selection activeCell="U2" sqref="U2"/>
    </sheetView>
  </sheetViews>
  <sheetFormatPr defaultRowHeight="15" x14ac:dyDescent="0.25"/>
  <cols>
    <col min="1" max="1" width="3.7109375" style="46" customWidth="1"/>
    <col min="2" max="2" width="4" style="46" customWidth="1"/>
    <col min="3" max="3" width="18.85546875" style="46" customWidth="1"/>
    <col min="4" max="4" width="14.5703125" style="46" customWidth="1"/>
    <col min="5" max="5" width="4.140625" style="46" customWidth="1"/>
    <col min="6" max="6" width="2.5703125" style="46" customWidth="1"/>
    <col min="7" max="7" width="1.7109375" style="46" customWidth="1"/>
    <col min="8" max="8" width="14.42578125" style="46" customWidth="1"/>
    <col min="9" max="9" width="9.5703125" style="46" customWidth="1"/>
    <col min="10" max="10" width="13.85546875" style="46" customWidth="1"/>
    <col min="11" max="11" width="13.5703125" style="46" customWidth="1"/>
    <col min="12" max="12" width="1.42578125" style="46" customWidth="1"/>
    <col min="13" max="13" width="2.5703125" style="46" customWidth="1"/>
    <col min="14" max="14" width="2.85546875" style="47" customWidth="1"/>
    <col min="15" max="15" width="9" style="47" customWidth="1"/>
    <col min="16" max="16" width="9.140625" style="47" customWidth="1"/>
    <col min="17" max="17" width="7.5703125" style="47" customWidth="1"/>
    <col min="18" max="18" width="8" style="47" customWidth="1"/>
    <col min="19" max="19" width="2.7109375" style="47" customWidth="1"/>
    <col min="20" max="20" width="2.42578125" style="46" customWidth="1"/>
    <col min="21" max="16384" width="9.140625" style="46"/>
  </cols>
  <sheetData>
    <row r="1" spans="2:19" ht="10.5" customHeight="1" x14ac:dyDescent="0.25"/>
    <row r="2" spans="2:19" ht="18.75" x14ac:dyDescent="0.3">
      <c r="B2" s="48" t="s">
        <v>18</v>
      </c>
    </row>
    <row r="4" spans="2:19" ht="15.75" thickBot="1" x14ac:dyDescent="0.3"/>
    <row r="5" spans="2:19" s="49" customFormat="1" ht="15.75" thickBot="1" x14ac:dyDescent="0.3">
      <c r="B5" s="26"/>
      <c r="C5" s="27" t="s">
        <v>17</v>
      </c>
      <c r="D5" s="27"/>
      <c r="E5" s="28"/>
      <c r="G5" s="56"/>
      <c r="H5" s="57" t="s">
        <v>0</v>
      </c>
      <c r="I5" s="57"/>
      <c r="J5" s="57"/>
      <c r="K5" s="57"/>
      <c r="L5" s="58"/>
      <c r="N5" s="37"/>
      <c r="O5" s="27" t="s">
        <v>16</v>
      </c>
      <c r="P5" s="38"/>
      <c r="Q5" s="38"/>
      <c r="R5" s="38"/>
      <c r="S5" s="39"/>
    </row>
    <row r="6" spans="2:19" x14ac:dyDescent="0.25">
      <c r="B6" s="29"/>
      <c r="C6" s="10"/>
      <c r="D6" s="2"/>
      <c r="E6" s="30"/>
      <c r="G6" s="29"/>
      <c r="H6" s="10"/>
      <c r="I6" s="2"/>
      <c r="J6" s="2"/>
      <c r="K6" s="2"/>
      <c r="L6" s="30"/>
      <c r="N6" s="40"/>
      <c r="O6" s="11"/>
      <c r="P6" s="12"/>
      <c r="Q6" s="12"/>
      <c r="R6" s="45"/>
      <c r="S6" s="41"/>
    </row>
    <row r="7" spans="2:19" x14ac:dyDescent="0.25">
      <c r="B7" s="29"/>
      <c r="C7" s="25" t="s">
        <v>20</v>
      </c>
      <c r="D7" s="24"/>
      <c r="E7" s="30"/>
      <c r="G7" s="29"/>
      <c r="H7" s="2"/>
      <c r="I7" s="2"/>
      <c r="J7" s="2"/>
      <c r="K7" s="2"/>
      <c r="L7" s="30"/>
      <c r="N7" s="40"/>
      <c r="O7" s="61" t="s">
        <v>3</v>
      </c>
      <c r="P7" s="61"/>
      <c r="Q7" s="61"/>
      <c r="R7" s="54" t="s">
        <v>22</v>
      </c>
      <c r="S7" s="41"/>
    </row>
    <row r="8" spans="2:19" x14ac:dyDescent="0.25">
      <c r="B8" s="29"/>
      <c r="C8" s="69" t="s">
        <v>21</v>
      </c>
      <c r="D8" s="70"/>
      <c r="E8" s="30"/>
      <c r="G8" s="29"/>
      <c r="H8" s="6" t="s">
        <v>9</v>
      </c>
      <c r="I8" s="6" t="s">
        <v>11</v>
      </c>
      <c r="J8" s="6" t="s">
        <v>15</v>
      </c>
      <c r="K8" s="6" t="s">
        <v>14</v>
      </c>
      <c r="L8" s="34"/>
      <c r="N8" s="40"/>
      <c r="O8" s="14">
        <v>0.01</v>
      </c>
      <c r="P8" s="14">
        <v>1659.38</v>
      </c>
      <c r="Q8" s="15">
        <v>0.08</v>
      </c>
      <c r="R8" s="55">
        <v>2017</v>
      </c>
      <c r="S8" s="41"/>
    </row>
    <row r="9" spans="2:19" x14ac:dyDescent="0.25">
      <c r="B9" s="29"/>
      <c r="C9" s="2"/>
      <c r="D9" s="2"/>
      <c r="E9" s="30"/>
      <c r="G9" s="29"/>
      <c r="H9" s="7">
        <f>$D$10-$D$11-$D$14-$D$16</f>
        <v>4450</v>
      </c>
      <c r="I9" s="8">
        <f>IF(H9&lt;=$P$14,0,IF(H9&lt;$P$16,$Q$15,IF(H9&lt;$P$17,$Q$16,IF(H9&lt;$P$18,$Q$17,$Q$18))))</f>
        <v>0.22500000000000001</v>
      </c>
      <c r="J9" s="9">
        <f>H9*I9-VLOOKUP(I9,$Q$14:$R$18,2,0)</f>
        <v>365.12</v>
      </c>
      <c r="K9" s="9">
        <f>($D$10-$D$11-J9)*$D$19</f>
        <v>1225.4639999999999</v>
      </c>
      <c r="L9" s="31"/>
      <c r="N9" s="40"/>
      <c r="O9" s="14">
        <f>P8+0.01</f>
        <v>1659.39</v>
      </c>
      <c r="P9" s="14">
        <v>2765.66</v>
      </c>
      <c r="Q9" s="15">
        <v>0.09</v>
      </c>
      <c r="R9" s="55"/>
      <c r="S9" s="41"/>
    </row>
    <row r="10" spans="2:19" x14ac:dyDescent="0.25">
      <c r="B10" s="29"/>
      <c r="C10" s="4" t="s">
        <v>1</v>
      </c>
      <c r="D10" s="51">
        <v>5000</v>
      </c>
      <c r="E10" s="31"/>
      <c r="F10" s="50"/>
      <c r="G10" s="35"/>
      <c r="H10" s="7">
        <f>$D$10-$D$11-$D$14-$D$16-K9</f>
        <v>3224.5360000000001</v>
      </c>
      <c r="I10" s="8">
        <f t="shared" ref="I10:I18" si="0">IF(H10&lt;=$P$14,0,IF(H10&lt;$P$16,$Q$15,IF(H10&lt;$P$17,$Q$16,IF(H10&lt;$P$18,$Q$17,$Q$18))))</f>
        <v>0.15</v>
      </c>
      <c r="J10" s="9">
        <f t="shared" ref="J10:J18" si="1">H10*I10-VLOOKUP(I10,$Q$14:$R$18,2,0)</f>
        <v>128.88039999999995</v>
      </c>
      <c r="K10" s="9">
        <f>($D$10-$D$11-J10)*$D$19</f>
        <v>1296.3358799999999</v>
      </c>
      <c r="L10" s="31"/>
      <c r="N10" s="40"/>
      <c r="O10" s="14">
        <f>P9+0.01</f>
        <v>2765.67</v>
      </c>
      <c r="P10" s="14">
        <v>5531.31</v>
      </c>
      <c r="Q10" s="15">
        <v>0.11</v>
      </c>
      <c r="R10" s="13"/>
      <c r="S10" s="41"/>
    </row>
    <row r="11" spans="2:19" x14ac:dyDescent="0.25">
      <c r="B11" s="29"/>
      <c r="C11" s="1" t="s">
        <v>8</v>
      </c>
      <c r="D11" s="5">
        <f>IF(D10&lt;P8,D10*Q8,IF(D10&lt;P9,D10*Q9,IF(D10&lt;P10,D10*Q10,Q11)))</f>
        <v>550</v>
      </c>
      <c r="E11" s="31"/>
      <c r="G11" s="29"/>
      <c r="H11" s="7">
        <f>$D$10-$D$11-$D$14-$D$16-K10</f>
        <v>3153.6641200000004</v>
      </c>
      <c r="I11" s="8">
        <f t="shared" si="0"/>
        <v>0.15</v>
      </c>
      <c r="J11" s="9">
        <f t="shared" si="1"/>
        <v>118.249618</v>
      </c>
      <c r="K11" s="9">
        <f>($D$10-$D$11-J11)*$D$19</f>
        <v>1299.5251146000001</v>
      </c>
      <c r="L11" s="31"/>
      <c r="N11" s="40"/>
      <c r="O11" s="16" t="s">
        <v>5</v>
      </c>
      <c r="P11" s="17"/>
      <c r="Q11" s="17">
        <f>P10*Q10</f>
        <v>608.44410000000005</v>
      </c>
      <c r="R11" s="13"/>
      <c r="S11" s="41"/>
    </row>
    <row r="12" spans="2:19" x14ac:dyDescent="0.25">
      <c r="B12" s="29"/>
      <c r="C12" s="2"/>
      <c r="D12" s="2"/>
      <c r="E12" s="30"/>
      <c r="G12" s="29"/>
      <c r="H12" s="7">
        <f>$D$10-$D$11-$D$14-$D$16-K11</f>
        <v>3150.4748853999999</v>
      </c>
      <c r="I12" s="8">
        <f t="shared" si="0"/>
        <v>0.15</v>
      </c>
      <c r="J12" s="9">
        <f t="shared" si="1"/>
        <v>117.77123280999996</v>
      </c>
      <c r="K12" s="9">
        <f>($D$10-$D$11-J12)*$D$19</f>
        <v>1299.6686301570001</v>
      </c>
      <c r="L12" s="31"/>
      <c r="N12" s="40"/>
      <c r="O12" s="13"/>
      <c r="P12" s="13"/>
      <c r="Q12" s="13"/>
      <c r="R12" s="13"/>
      <c r="S12" s="41"/>
    </row>
    <row r="13" spans="2:19" x14ac:dyDescent="0.25">
      <c r="B13" s="29"/>
      <c r="C13" s="67" t="s">
        <v>10</v>
      </c>
      <c r="D13" s="68"/>
      <c r="E13" s="30"/>
      <c r="G13" s="29"/>
      <c r="H13" s="7">
        <f t="shared" ref="H12:H18" si="2">$D$10-$D$11-$D$14-$D$16-K12</f>
        <v>3150.3313698430002</v>
      </c>
      <c r="I13" s="8">
        <f t="shared" si="0"/>
        <v>0.15</v>
      </c>
      <c r="J13" s="9">
        <f t="shared" si="1"/>
        <v>117.74970547645</v>
      </c>
      <c r="K13" s="9">
        <f>($D$10-$D$11-J13)*$D$19</f>
        <v>1299.6750883570651</v>
      </c>
      <c r="L13" s="31"/>
      <c r="N13" s="40"/>
      <c r="O13" s="62" t="s">
        <v>4</v>
      </c>
      <c r="P13" s="63"/>
      <c r="Q13" s="63"/>
      <c r="R13" s="64"/>
      <c r="S13" s="41"/>
    </row>
    <row r="14" spans="2:19" x14ac:dyDescent="0.25">
      <c r="B14" s="29"/>
      <c r="C14" s="52">
        <v>0</v>
      </c>
      <c r="D14" s="3">
        <f>R19*C14</f>
        <v>0</v>
      </c>
      <c r="E14" s="31"/>
      <c r="G14" s="29"/>
      <c r="H14" s="7">
        <f t="shared" si="2"/>
        <v>3150.3249116429351</v>
      </c>
      <c r="I14" s="8">
        <f t="shared" si="0"/>
        <v>0.15</v>
      </c>
      <c r="J14" s="9">
        <f t="shared" si="1"/>
        <v>117.74873674644022</v>
      </c>
      <c r="K14" s="9">
        <f>($D$10-$D$11-J14)*$D$19</f>
        <v>1299.675378976068</v>
      </c>
      <c r="L14" s="31"/>
      <c r="N14" s="40"/>
      <c r="O14" s="18" t="s">
        <v>6</v>
      </c>
      <c r="P14" s="14">
        <v>1903.98</v>
      </c>
      <c r="Q14" s="14">
        <v>0</v>
      </c>
      <c r="R14" s="14">
        <v>0</v>
      </c>
      <c r="S14" s="41"/>
    </row>
    <row r="15" spans="2:19" x14ac:dyDescent="0.25">
      <c r="B15" s="29"/>
      <c r="C15" s="2"/>
      <c r="D15" s="2"/>
      <c r="E15" s="30"/>
      <c r="G15" s="29"/>
      <c r="H15" s="7">
        <f t="shared" si="2"/>
        <v>3150.3246210239322</v>
      </c>
      <c r="I15" s="8">
        <f t="shared" si="0"/>
        <v>0.15</v>
      </c>
      <c r="J15" s="9">
        <f t="shared" si="1"/>
        <v>117.74869315358978</v>
      </c>
      <c r="K15" s="9">
        <f>($D$10-$D$11-J15)*$D$19</f>
        <v>1299.6753920539231</v>
      </c>
      <c r="L15" s="31"/>
      <c r="N15" s="40"/>
      <c r="O15" s="18" t="s">
        <v>7</v>
      </c>
      <c r="P15" s="14">
        <v>1903.99</v>
      </c>
      <c r="Q15" s="19">
        <v>7.4999999999999997E-2</v>
      </c>
      <c r="R15" s="14">
        <v>142.80000000000001</v>
      </c>
      <c r="S15" s="41"/>
    </row>
    <row r="16" spans="2:19" x14ac:dyDescent="0.25">
      <c r="B16" s="29"/>
      <c r="C16" s="77" t="s">
        <v>25</v>
      </c>
      <c r="D16" s="78">
        <v>0</v>
      </c>
      <c r="E16" s="30"/>
      <c r="G16" s="29"/>
      <c r="H16" s="7">
        <f t="shared" si="2"/>
        <v>3150.3246079460769</v>
      </c>
      <c r="I16" s="8">
        <f t="shared" si="0"/>
        <v>0.15</v>
      </c>
      <c r="J16" s="9">
        <f t="shared" si="1"/>
        <v>117.74869119191152</v>
      </c>
      <c r="K16" s="9">
        <f>($D$10-$D$11-J16)*$D$19</f>
        <v>1299.6753926424265</v>
      </c>
      <c r="L16" s="31"/>
      <c r="N16" s="40"/>
      <c r="O16" s="18" t="s">
        <v>7</v>
      </c>
      <c r="P16" s="14">
        <v>2826.66</v>
      </c>
      <c r="Q16" s="20">
        <v>0.15</v>
      </c>
      <c r="R16" s="14">
        <v>354.8</v>
      </c>
      <c r="S16" s="41"/>
    </row>
    <row r="17" spans="2:19" x14ac:dyDescent="0.25">
      <c r="B17" s="29"/>
      <c r="C17" s="45"/>
      <c r="D17" s="45"/>
      <c r="E17" s="32"/>
      <c r="G17" s="29"/>
      <c r="H17" s="7">
        <f t="shared" si="2"/>
        <v>3150.3246073575738</v>
      </c>
      <c r="I17" s="8">
        <f t="shared" si="0"/>
        <v>0.15</v>
      </c>
      <c r="J17" s="9">
        <f t="shared" si="1"/>
        <v>117.74869110363602</v>
      </c>
      <c r="K17" s="9">
        <f>($D$10-$D$11-J17)*$D$19</f>
        <v>1299.6753926689091</v>
      </c>
      <c r="L17" s="31"/>
      <c r="N17" s="40"/>
      <c r="O17" s="18" t="s">
        <v>7</v>
      </c>
      <c r="P17" s="14">
        <v>3751.06</v>
      </c>
      <c r="Q17" s="19">
        <v>0.22500000000000001</v>
      </c>
      <c r="R17" s="14">
        <v>636.13</v>
      </c>
      <c r="S17" s="41"/>
    </row>
    <row r="18" spans="2:19" ht="15" customHeight="1" x14ac:dyDescent="0.25">
      <c r="B18" s="29"/>
      <c r="C18" s="65" t="s">
        <v>12</v>
      </c>
      <c r="D18" s="66"/>
      <c r="E18" s="31"/>
      <c r="G18" s="29"/>
      <c r="H18" s="7">
        <f>$D$10-$D$11-$D$14-$D$16-K17</f>
        <v>3150.3246073310911</v>
      </c>
      <c r="I18" s="8">
        <f t="shared" si="0"/>
        <v>0.15</v>
      </c>
      <c r="J18" s="9">
        <f t="shared" si="1"/>
        <v>117.74869109966363</v>
      </c>
      <c r="K18" s="9">
        <f>($D$10-$D$11-J18)*$D$19</f>
        <v>1299.6753926701008</v>
      </c>
      <c r="L18" s="31"/>
      <c r="N18" s="40"/>
      <c r="O18" s="18" t="s">
        <v>7</v>
      </c>
      <c r="P18" s="14">
        <v>4664.6899999999996</v>
      </c>
      <c r="Q18" s="19">
        <v>0.27500000000000002</v>
      </c>
      <c r="R18" s="14">
        <v>869.36</v>
      </c>
      <c r="S18" s="41"/>
    </row>
    <row r="19" spans="2:19" ht="15" customHeight="1" x14ac:dyDescent="0.25">
      <c r="B19" s="29"/>
      <c r="C19" s="4" t="s">
        <v>13</v>
      </c>
      <c r="D19" s="53">
        <v>0.3</v>
      </c>
      <c r="E19" s="30"/>
      <c r="G19" s="29"/>
      <c r="H19" s="2"/>
      <c r="I19" s="2"/>
      <c r="J19" s="2"/>
      <c r="K19" s="2"/>
      <c r="L19" s="30"/>
      <c r="N19" s="40"/>
      <c r="O19" s="21" t="s">
        <v>2</v>
      </c>
      <c r="P19" s="22"/>
      <c r="Q19" s="23"/>
      <c r="R19" s="18">
        <v>189.59</v>
      </c>
      <c r="S19" s="41"/>
    </row>
    <row r="20" spans="2:19" ht="24" customHeight="1" x14ac:dyDescent="0.25">
      <c r="B20" s="29"/>
      <c r="C20" s="75" t="s">
        <v>24</v>
      </c>
      <c r="D20" s="76">
        <f>K18</f>
        <v>1299.6753926701008</v>
      </c>
      <c r="E20" s="30"/>
      <c r="G20" s="29"/>
      <c r="H20" s="2"/>
      <c r="I20" s="2"/>
      <c r="J20" s="2"/>
      <c r="K20" s="2"/>
      <c r="L20" s="30"/>
      <c r="N20" s="40"/>
      <c r="O20" s="13"/>
      <c r="P20" s="13"/>
      <c r="Q20" s="13"/>
      <c r="R20" s="13"/>
      <c r="S20" s="41"/>
    </row>
    <row r="21" spans="2:19" ht="15.75" x14ac:dyDescent="0.25">
      <c r="B21" s="29"/>
      <c r="C21" s="73"/>
      <c r="D21" s="74"/>
      <c r="E21" s="30"/>
      <c r="G21" s="29"/>
      <c r="H21" s="2"/>
      <c r="I21" s="2"/>
      <c r="J21" s="2"/>
      <c r="K21" s="2"/>
      <c r="L21" s="30"/>
      <c r="N21" s="40"/>
      <c r="O21" s="13"/>
      <c r="P21" s="13"/>
      <c r="Q21" s="13"/>
      <c r="R21" s="13"/>
      <c r="S21" s="41"/>
    </row>
    <row r="22" spans="2:19" ht="15.75" thickBot="1" x14ac:dyDescent="0.3">
      <c r="B22" s="33"/>
      <c r="C22" s="59" t="s">
        <v>19</v>
      </c>
      <c r="D22" s="59"/>
      <c r="E22" s="60"/>
      <c r="G22" s="33"/>
      <c r="H22" s="36"/>
      <c r="I22" s="36"/>
      <c r="J22" s="71" t="s">
        <v>23</v>
      </c>
      <c r="K22" s="71"/>
      <c r="L22" s="72"/>
      <c r="N22" s="42"/>
      <c r="O22" s="43"/>
      <c r="P22" s="43"/>
      <c r="Q22" s="43"/>
      <c r="R22" s="43"/>
      <c r="S22" s="44"/>
    </row>
    <row r="24" spans="2:19" ht="11.25" customHeight="1" x14ac:dyDescent="0.25"/>
    <row r="25" spans="2:19" hidden="1" x14ac:dyDescent="0.25"/>
  </sheetData>
  <sheetProtection password="95A1" sheet="1" objects="1" scenarios="1"/>
  <protectedRanges>
    <protectedRange sqref="D16" name="Previdencia"/>
    <protectedRange sqref="P8:R10" name="INSS TABELA_1"/>
    <protectedRange sqref="P14:R20" name="IRRF TABELA_1"/>
    <protectedRange sqref="C8:D8" name="NOME"/>
    <protectedRange sqref="D10" name="BASE INSS"/>
    <protectedRange sqref="C14 D16" name="DEPENDENTES"/>
    <protectedRange sqref="D19" name="PERCENTUAL"/>
  </protectedRanges>
  <mergeCells count="7">
    <mergeCell ref="C22:E22"/>
    <mergeCell ref="O7:Q7"/>
    <mergeCell ref="O13:R13"/>
    <mergeCell ref="C13:D13"/>
    <mergeCell ref="C8:D8"/>
    <mergeCell ref="J22:L22"/>
    <mergeCell ref="C18:D18"/>
  </mergeCells>
  <hyperlinks>
    <hyperlink ref="J22" r:id="rId1"/>
  </hyperlinks>
  <printOptions gridLines="1"/>
  <pageMargins left="0.31496062992125984" right="0.51181102362204722" top="0.78740157480314965" bottom="0.78740157480314965" header="0.31496062992125984" footer="0.31496062992125984"/>
  <pageSetup paperSize="9" scale="9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Pensão Alimentícia</vt:lpstr>
      <vt:lpstr>'Pensão Alimentícia'!Area_de_impressao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Karina Scolari</cp:lastModifiedBy>
  <cp:lastPrinted>2017-04-26T18:56:07Z</cp:lastPrinted>
  <dcterms:created xsi:type="dcterms:W3CDTF">2014-05-27T21:08:01Z</dcterms:created>
  <dcterms:modified xsi:type="dcterms:W3CDTF">2017-05-27T20:37:44Z</dcterms:modified>
</cp:coreProperties>
</file>